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120" windowWidth="13395" windowHeight="5445" activeTab="2"/>
  </bookViews>
  <sheets>
    <sheet name="gouda" sheetId="1" r:id="rId1"/>
    <sheet name="havarti" sheetId="2" r:id="rId2"/>
    <sheet name="Sheet3" sheetId="3" r:id="rId3"/>
  </sheets>
  <calcPr calcId="125725"/>
</workbook>
</file>

<file path=xl/calcChain.xml><?xml version="1.0" encoding="utf-8"?>
<calcChain xmlns="http://schemas.openxmlformats.org/spreadsheetml/2006/main">
  <c r="F5" i="3"/>
  <c r="F6"/>
  <c r="F7"/>
  <c r="F8"/>
  <c r="F9"/>
  <c r="F10"/>
  <c r="F11" s="1"/>
  <c r="G11" s="1"/>
  <c r="F4"/>
  <c r="D12"/>
  <c r="B12"/>
  <c r="C12"/>
  <c r="C3"/>
  <c r="C4"/>
  <c r="C5"/>
  <c r="C6"/>
  <c r="C7"/>
  <c r="C8"/>
  <c r="C9"/>
  <c r="C10"/>
  <c r="C11"/>
  <c r="C2"/>
  <c r="D4" s="1"/>
  <c r="B11"/>
  <c r="B10"/>
  <c r="D10" l="1"/>
  <c r="D11"/>
  <c r="D9"/>
  <c r="D7"/>
  <c r="D5"/>
  <c r="D3"/>
  <c r="D2"/>
  <c r="D8"/>
  <c r="D6"/>
</calcChain>
</file>

<file path=xl/sharedStrings.xml><?xml version="1.0" encoding="utf-8"?>
<sst xmlns="http://schemas.openxmlformats.org/spreadsheetml/2006/main" count="156" uniqueCount="123">
  <si>
    <t>Process</t>
  </si>
  <si>
    <t>MILK PREPARATION</t>
  </si>
  <si>
    <t>Peter Dixon</t>
  </si>
  <si>
    <t>CHR Hansen</t>
  </si>
  <si>
    <t>Debra 200</t>
  </si>
  <si>
    <t>Ricki Carroll</t>
  </si>
  <si>
    <t>Warm milk to 86-88°F (30.0-31.0C).</t>
  </si>
  <si>
    <t>Warm milk to 86-90F (30.0-32.2C).</t>
  </si>
  <si>
    <t>Warm milk to 85F/29C.</t>
  </si>
  <si>
    <t>Warm milk to 90F (32.2C).</t>
  </si>
  <si>
    <t>STARTER CULTURE</t>
  </si>
  <si>
    <t>0.25-0.5% Rosell Aroma B bulk starter or Danisco DVS Choozit MM100 or MM101 or BT002 @ 1 unit per 50-100 lb. milk.</t>
  </si>
  <si>
    <t>CHR Hansen CHN-11, FLORA-DANICA, CHN-19, DCC-240 or DCC-250 @ 500-1000u/5000 liter.</t>
  </si>
  <si>
    <t>Sprinkle ½ tsp/2.5 ml mesophilic starter (no type recommended) per 4 US gallons milk over milk, let stand 5 min, stir in. Add CaCl2.</t>
  </si>
  <si>
    <t>Add meso starter packet add diluted CaCl2 if necessary.</t>
  </si>
  <si>
    <t>PRE-RIPENING</t>
  </si>
  <si>
    <t>Set aside for 30 minutes.</t>
  </si>
  <si>
    <t>Set aside for 30-45 minutes.</t>
  </si>
  <si>
    <t>No pre-ripen time given, ie go direct to renneting.</t>
  </si>
  <si>
    <t>Set aside for 10 minutes.</t>
  </si>
  <si>
    <t>RENNETING</t>
  </si>
  <si>
    <t>Your choice and amount.</t>
  </si>
  <si>
    <t>CUTTING CURD</t>
  </si>
  <si>
    <t>After 40 min check for Clean Break &amp; cut into 0.375 in (3/8”)/9.5 mm cubes after 3 x the curdling time. (I don't understand that).</t>
  </si>
  <si>
    <t>After clean break cut into 5-7 mm/0.2-0.28 in cubes.</t>
  </si>
  <si>
    <t>After 10-15 min check for clean break, cut into 12.5 mm/0.5 in cubes.</t>
  </si>
  <si>
    <t>After 1 hour or until clean break, cut into 0.5 in (12.5 mm) cubes.</t>
  </si>
  <si>
    <t>COOKING CUT CURD</t>
  </si>
  <si>
    <t>Heal curds for 5 min then gently stir curds in whey for 15 minutes.</t>
  </si>
  <si>
    <t>Stir for 15-25 min.</t>
  </si>
  <si>
    <t>Stand 5 min, stir 5 min, stand 5 min, if curds do not sink, stir and stand again.</t>
  </si>
  <si>
    <t>Stand for 10 min.</t>
  </si>
  <si>
    <t>WASHING CURDS</t>
  </si>
  <si>
    <t>-Let curds settle to the bottom, drain off whey equal to one third of original milk volume.
-While stirring curds, add enough 130F (54.4C) water to raise the temp to 95F (35.0C), then stir for another 5 min.
-Add additional 130F (54.4C) water to fully replace the removed whey and raising the temp to hit final target 98-102F (36.7-38.9C), depending on the cheese moisture content desired
-Stir for 30 min.
-Let curds settle to the bottom of vat for 5 min.</t>
  </si>
  <si>
    <t>-Drain 35-45% whey then stir for 15 min.
-Add 25-30% start volume ~60C/140F to reach target35-38C/95-100F depending on final moisture content you want.
-Stir for 15-30 min.</t>
  </si>
  <si>
    <t>-Remove 10% of whey, add same amount of 140F/60C water to bring to target 92F/33C.
-Stir gently for 10 min, then let curds settle.
-Remove 1/3 of whey-water until surface of curds is just visible under the whey, replace with same volume of 110F/43C water to bring to target 98F/37C.
-Stir curds continuously for 20 min, curds should shrink to size of navy beans.
-Let curds stand/settle for 10 min.</t>
  </si>
  <si>
    <t>-Remove 1/3 whey, while stirring continuously, add enough 175F (79.4C) water to raise temp to 92F (33.3C).
-Let curds settle for 10 min.
-Remove whey-water to level of curds, while stirring continuously, add enough 175F (79.4C) water to raise temp to 100F (37.8C).
-Let curds settle for 10 min, stir curds often to avoid matting.
-Let curds stand/settle for 30 min.</t>
  </si>
  <si>
    <t>PRE-PRESSING IN WHEY</t>
  </si>
  <si>
    <t>-Push and draw the curds towards the back of the vat to form the desired depth of the curd pack.
-Drain/remove whey/water until the curd pack is covered by 2 “ whey.
-Place a perforated press plate on top.
-Add 1 lb. weight per 1 lb. curd, equally distributed to press the curd pack and press curds under the whey for 15 minutes.
-Drain off the water/whey and remove weights and press plate.</t>
  </si>
  <si>
    <t>-Drain/remove most of whey/water.
-Lightly pressed at 2-4 kg/cm2 (28.4-56.8 psi) under the remaining whey for 15-30 min. (They must have units wrong!)</t>
  </si>
  <si>
    <t>Does not have this step.</t>
  </si>
  <si>
    <t>PRESSING</t>
  </si>
  <si>
    <t>-Cut blocks from the pack and fit directly into cheese hoops.
-Press with 1.5-3 pound (0.7-1.4 kg) weight per 1 pound (0.7 kg) of cheese.
-Remove cheeses from press, turn over, and put back in hoops &amp; press.
-When acidity is 35-40 degrees or pH 5.4-5.5, remove from press and place in a cool (50 F) room overnight.</t>
  </si>
  <si>
    <t>-Cut curd into suitably sized blocks and fit into moulds.
-Press lightly for 20 min.
-Then press at 4-6 kg/cm2 (56.8-85.2 psi) for 1-2 hrs. (Again they must have their units wrong).
-The curd blocks can stay in the moulds until the following morning, very often in cold water (?), or be dumped directly into cold brine at a pH of 5.75-5.85 depending on the moisture content wanted.</t>
  </si>
  <si>
    <t>-Pour some of whey through mold to preheat.
-Break off pieces of knit curd and place in mold with cone shape in middle. It will drain fairly quickly, losing volume.
-Press lightly for 30 min.
-Turn and press at medium for 8-12 hours or overnight.</t>
  </si>
  <si>
    <t>-Quickly place warm curds in mold, breaking them as little as possible.
-Press at 20 pounds for 20 minutes.
-Turn and press at 40 pounds for 20 min.
-Turn and press at 50 pounds for 12-16 hours.</t>
  </si>
  <si>
    <t>SALTING</t>
  </si>
  <si>
    <t>In Morning, place in a saturated brine the next morning or place immediately in a saturated brine for 3-4 hours per lb./0.45 kg of cheese depending on desired salt content. Alternatively, rub cheese wheels with coarse flake dry salt once per day for each 3 lb/1.36 kg of cheese.</t>
  </si>
  <si>
    <t>Time in brine depends on the size of the cheese block. Aim at 4% salt in moisture.</t>
  </si>
  <si>
    <t>Place in brine for 12 hours, turning once after 6 hours.</t>
  </si>
  <si>
    <t>Place in saturated brine for 12 hours, turning once after 6 hours.</t>
  </si>
  <si>
    <t>AGING</t>
  </si>
  <si>
    <t>-Air dry wheel @ 80-85% RH and 50-60 °F/10.0-15.6C until the surfaces are dry but not cracked; (rinds that are cracked will allow molds to penetrate the cheese).
-Wax or if natural rind, clean rind periodically to remove unwanted molds wiping with a cloth or disposable sponge dipped in 2-3% warm brine solution. -After approx. 30 days it is possible to use a brush for cleaning.
-Store wheel at 50-55°F/10.0-12.8C and 85-90% RH for at least 60 days.
-Cheeses in wax will last 6 months. If natural rind, can age indefinitely as additional moisture will be lost, which slows down microbial activity during curing.
-Higher temp during drying and aging, the greater chance the eye development.</t>
  </si>
  <si>
    <t>-The cheese is ripened at 10-15°C (50-59°F) and 90% RH for 4-8 weeks (young) or 8-17 weeks (mature).
-Packaging Wax or plastic coating is recommended.
-Key target pH at 24 hours is 5.15-5.25.</t>
  </si>
  <si>
    <t>-Pat dry of brine and then air dry on mat at room temp for 2-3 days (turn daily) or until rind is almost dry to touch.
-Place on clean mat in ripening room at 50-54F/10-12C and 85% humidity for 1 week.
-Wax and return to ripening area and age for 6 weeks to several month, turning weekly.</t>
  </si>
  <si>
    <t>-Pat cheese dry of brine, air dry at 50F (10.0C) for 3 weeks.
-Wax and return to ripening area and age for 3-4 months, turning 3-4 times per week.</t>
  </si>
  <si>
    <t>Margaret Morris</t>
  </si>
  <si>
    <t>Danlac</t>
  </si>
  <si>
    <t>Debi</t>
  </si>
  <si>
    <t>Warm 4 gallons/16 liters milk and hold at 90F/32C (not sure if US or Canadian gallons).</t>
  </si>
  <si>
    <t>Warm 12-15 liters/3-4 gallons milk and hold at 32°C (90°F), stirring occasionally.</t>
  </si>
  <si>
    <t>Using raw milk, standardize to 2.9-3.5% fat, depending on the protein content. Then pasteurize by heating to 72-75C (161-167F) for 16-30 seconds or 145F for 30 minutes, cool to rennet temperature of 30-32C (86-90F).</t>
  </si>
  <si>
    <t>Warm 7 US gallons Pasteurized cow's milk and hold at 86-88°F (30.0-31.0C).</t>
  </si>
  <si>
    <t>Abiasa's Meso III or Meso II and Aroma B, let dissolve on milk surface for 2-4 minutes then work well into milk with 20 top-bottom strokes.</t>
  </si>
  <si>
    <t>Inoculate milk with 0.7-1% Wisby Probat 505 bulk starter or Probat 222 direct set at 5u/500 liter. (Note cheese culture manufacturer Wisby acquired by Danisco in 1998). Add 20 gr/100 liter of CaCl2.</t>
  </si>
  <si>
    <t>Sprinkle ½ tsp (2.5 ml) mesophilic Aromatic Type B starter &amp; ½ tsp (2.5 ml) MD-89 to enhance buttery flavor and produce some small eye in cheese, let stand 5 min, stir in.</t>
  </si>
  <si>
    <t>No ripen time given (assume go direct to renneting).</t>
  </si>
  <si>
    <t>Set aside for 30 minutes, if required, add CaCl2.</t>
  </si>
  <si>
    <t>Pre-ripen to pH of 6.50.</t>
  </si>
  <si>
    <t>Set aside for 30 minutes, then add CaCl2 if want.</t>
  </si>
  <si>
    <t>Coagulation setting time 15-18 min, coagulation time 30-40 minutes.</t>
  </si>
  <si>
    <t>After 40 min check for Clean Break &amp; cut into 0.375 in (3/8”)/9.5 mm cubes after 3 x the curdling time.</t>
  </si>
  <si>
    <t>After 45 min check for clean break, if not wait, otherwise cut into 12.5 mm/0.5 in cubes.</t>
  </si>
  <si>
    <t>Check for clean break, if not wait, otherwise cut into 12.5 mm/0.5 in cubes.</t>
  </si>
  <si>
    <t>Cut to green pea to hazelnut size (0.5-1 cm3).</t>
  </si>
  <si>
    <t>Stir gently for 10 min, let curds settle.</t>
  </si>
  <si>
    <t>Stir gently for 5-10 min until they are uniform size and to prevent matting, let curds settle to bottom for 5 minutes.</t>
  </si>
  <si>
    <t>Set cut curds for 5-10 minutes, then stir 20-30 minutes.</t>
  </si>
  <si>
    <t>Set cut curds for 5 minutes, then gently stir 15 minutes.</t>
  </si>
  <si>
    <t>-Let curds settle to the bottom, drain off whey equal to 1/3 to 1/2 of original milk volume.
-While stirring curds continuously, add enough 130F (54.4C) water to raise the temp to 93F (34.0C), then stir for another 5 min.
-Add additional 130F (54.4C) water to fully replace the removed whey and raising the temp to hit final target 97-98F (36.1-36.7C), depending on the cheese moisture content desired.
-Add 90 grams salt per 100 lb original milk weight.
-Stir and cook for 30 min 97-98F (36.1-36.7C).
-Let curds settle to the bottom of vat for 5 min.</t>
  </si>
  <si>
    <t>-Remove whey equal to 31% of original milk volume until you can see surface of the curds, add same amount of 170F/77C water to bring to target 100F/38C. Add more hot or cold to reach target temp.
-Add 1/3 cup/75 ml pickling or canning salt. Stir thoroughly.
-Hold for 30 min at 100F/38C, stirring every few min to avoid matting.
-Let curds stand/settle.</t>
  </si>
  <si>
    <t>-Remove about 4 liters/1 gallon whey, replace immediately with 2 liters (0.5 gallon) very hot water @ 75-80C/167-176F to bring to target 38C/100F. Stir gently to even out temp, add little hot or cold water to adjust to target temperature.
-Add 1/4 cup coarse salt. stir thoroughly.
-Hold for 30 min at target 100F/38C, stirring every few min to avoid matting. Use texture test in other chapter to see if curds are ready to be drained</t>
  </si>
  <si>
    <t>-Remove about 30-40% total volume of whey, stir 10-15 minutes, scald/cook curds by adding 15 +/- 3% hot water to reach target 38C/100F within 15-25 minutes.
-Add 100-200 grams salt per 100 liters milk if dry salting, not if brining.
-Stir for 40-45 minutes.</t>
  </si>
  <si>
    <t>-Let curds settle and push to one side and drain whey equal to 1/2 original milk volume, (save whey for brine), add same amount of 170F (77C) water while continuously stirring to bring to target 97-98F (36-37C). Add more hot or cold to reach target temp.
-Add 1/4 cup salt.
-Stir and cook for 30 min at target 97-98F 36-37C).
-Let curds stand/settle.</t>
  </si>
  <si>
    <t>-Push and draw the curds towards the back of the vat to form the desired depth of the curd pack.
-Drain/remove whey/water until the curd pack is covered by 2“ whey.
-Stir the curds vigorously in the whey.
-Drain off the remaining water/whey and continue stirring and breaking up Curds while placing into cheese hoop/mold.
-Press with 1.5 pound (0.7 kg) weight per 1 pound (0.45 kg) of cheese.
-Remove cheeses from press, turn, replace and press again. Repeat 2 more times every 15 min.
-Repeat 3 more times every hour (looks like 3:45 hours total, no detail on what weight).</t>
  </si>
  <si>
    <t>-Pour contents through a cloth lined colander. Break up curds slightly to release as much whey as possible.
-Place curd in mold making sure no empty spaces between the curds.
-Press lightly for 20 min.
-Turn and press at medium for 6-8 hours.</t>
  </si>
  <si>
    <t>-Drain curds in colander pre-warmed with very hot water.
-Press as per other chapter for 4-6 hours.</t>
  </si>
  <si>
    <t>-Place curds in forms (hoops).
-Press depending on equipment, ie 15 min at 0.3-0.6 bar (4.4-8.8 psi, 30.4-60.8 kPa) and turn until pH at 5.3 +/- 0.15.</t>
  </si>
  <si>
    <t>-Push curds to side of vat to form a curd pack.
-Place mold in whey, drain of whey, break up curds, add optional 2 tablespoons dill weed and mix well, put curds in hoops.
-Press at 1.5 pounds per pound of cheese for 15 minutes.
-Turn, and press at same weight for 30 minutes, repeat.
-Turn, and press at same weight for 60 minutes, repeat twice.</t>
  </si>
  <si>
    <t>Place in a saturated brine 2.5 hours per lb. (0.45 kg) of cheese depending on desired salt content. Alternatively, rub cheese wheels with coarse flake dry salt once per day for each 4 lb (1.8 kg) of cheese.</t>
  </si>
  <si>
    <t>No salting/brining listed.</t>
  </si>
  <si>
    <t>Brine cheese in heavy brine 32 oz salt per 1 Cdn(UK) gallon for 3-4 hours.</t>
  </si>
  <si>
    <t>Brine cheese in 5.2 +/- 0.1 pH brine, time depending on cheese weight. Cheese pH after bath should be 5.10-5.15.</t>
  </si>
  <si>
    <t>Prepare saturated brine by mixing 4 tablespoons salt per one US gallon whey, adjust pH to 5.8-6.0. Brine cheese for 2.5 hours per lb of cheese. Brine pH after cheese's bath should be ~5.2.</t>
  </si>
  <si>
    <t>-Air dry cheese @ 80-85% RH and 50-60F (10.0-15.6C) until the surfaces are dry but not cracked; (rinds that are cracked will allow molds to penetrate the cheese).
-As soon as surfaces are dry, wax or vacuum seal.
-Store at 50-55F (10.0-12.8C) and 85-90% RH for at least 30 days.
-Cheeses in wax will last 6 months.
-Higher temp during drying and aging, the greater chance the eye development.</t>
  </si>
  <si>
    <t>-Remove from hoop and cheesecloth, place on mat in ripening container at 54F/12C and 90% humidity for 4 weeks. Turn daily for 1 week, remove any whey in bottom of ripening container. After 1 week turn every 2nd day.
-After 4 weeks, coat with wax and store in fridge (presumably household cold fridge) or continue ripening to taste.</t>
  </si>
  <si>
    <t>-Air dry at room temperature, cream and hard wax cheese.
-Age 6-8 weeks in cheese cave if using pasteurized milk, longer if raw milk.</t>
  </si>
  <si>
    <t>-Smear cheese rind by dipping or smearing with red smear solution (liquid B linens culture in 5 volumes of 3% NaCl salt. Repeat twice.
-Ripen for 2 weeks at 15 +/- 3C &amp; 95-100% humidity. Smear cheese twice per week until a nice closed but not too thick layer or red smear has developed.
-Next 2-6 weeks age at 12-14C &amp; 85-90% humidity.
-Package and store at 6C, mild &gt;5 weeks, medium &gt;3 months, sharp &gt;6 months.</t>
  </si>
  <si>
    <t>-Air dry until surface is dry to touch.
-Age a 50F and 80-85% humidity Cheese can be waxed or vacuum sealed as soon as surfaces are dry enough.
-Store wheels at 50-55F and 85-90% humidity for 30-120 days.
-If not waxed or vacuum sealed, wash rind every other day with mix of 2 cups salt, 2 tablespoons vinegar and 1 teaspoon CaCl2 per 1/2 US gallon.</t>
  </si>
  <si>
    <t>Cheesemaking.com</t>
  </si>
  <si>
    <t>Heat the milk to 86F.</t>
  </si>
  <si>
    <t>Add 1/2 tsp MM100 culture and ripen for 30 min.</t>
  </si>
  <si>
    <t>Check curd for firmness and then cut. 
Note: with full fat milk I make a precut of the curds cutting crosswise about 1 inch squares and allow the curds to firm for about 2-3 min. before I continue my final cutting to 1/2 - 3/8 inch pieces in 5 minutes. This will help avoid losing more fat as you cut the curds smaller.</t>
  </si>
  <si>
    <t>Now slowly and gently stir the curds for 15 min.</t>
  </si>
  <si>
    <t>-Mold filling is initially done under the whey to insure a tight curd mass with fewer mechanical holes.
-Prepare molds and draining cloth and place into a pan large enough to retain whey.
-Then pour free whey into the molds to warm them. Fill molds, allowing whey to rise 1-2” over top of curds.
-Add the follower plus 6 lbs of weight on top (approx 1 lb. of weight per lb. of final cheese yield) then allow this to consolidate the curds for 15 min.</t>
  </si>
  <si>
    <t>-Remove 1/3 of the whey, then add water at 130 F over 15 min. for a final temp of 98-102. (Higher  temp for drier longer aging cheese). This is a very important step since it also removes some of the lactose or milk sugars which can be converted to acid by the lactic bacteria.
-Continue stirring gently to keep from matting for 30 minutes or until final moisture is reached according to the desired aging requirements (longer stirring = drier curds = longer aging).</t>
  </si>
  <si>
    <t>-Remove mold with curds from the whey and place in press with 9 lbs of weight for 30 min. 
-Remove from press turn the cheese rewrap and press at 16 lbs. for 30 min. 
-Remove from press turn the cheese rewrap and press at 25 lbs. for 30 min. 
-Remove from press turn the cheese rewrap and press at 25 lbs. for 6-8 hrs. (For drier long aging cheese this can be increased to 50 lbs and pressed overnight). 
-Remove weight and cloth and allow the cheese to rest overnight in mold at 50F.</t>
  </si>
  <si>
    <t>-Next morning place the cheese in saturated brine for 18 - 24hrs (3-4 hrs per lb. of final yield).
-Remove from brine
Wax or prepare natural rinds when cheese is dry to touch (3-7 days).
-Traditionally the Boerenkaas was a natural rind cheese. The barns were cleaned out in the spring when the cows went on pasture for the summer and the cheese was aged on shelves where the cows had been. The rinds were simply kept clean by brushing and turning on a regular basis.</t>
  </si>
  <si>
    <t>-For aging requirements targets are 56-64F ... 80-85% RH.
-Some small internal holes may develop during aging. The higher the temperature during drying and aging, the greater chances for the eye development.
-The cheese will be ripe in 60 days to 6 months. For drier cheeses 12 months to 4+ years.</t>
  </si>
  <si>
    <t>Cheeseforum</t>
  </si>
  <si>
    <t>Add Starter Culture, optional Calcium Chloride, and optional Annatto colourant and mix thoroughly with a whisk to make uniform throughout the milk.</t>
  </si>
  <si>
    <t>Warm the milk to 85-90°F/29-32°C in vat of your choice, i.e. double boiler.</t>
  </si>
  <si>
    <t>Cover and let the culture ripen at same temperature for 15-45 minutes.</t>
  </si>
  <si>
    <t>Cut the curds into 0.2-0.5 inch/0.5-1.25 cm cubes.</t>
  </si>
  <si>
    <t>-Allow the curds to sit and heal undisturbed for 5-10 minutes.
-Stir gently, intermittently for 15-25 minutes to ensure the curds don’t mat together.
-Let the curds rest for 5 minutes to settle to bottom.</t>
  </si>
  <si>
    <t>-Remove and discard volume of whey from top of vat equal to one-third the volume of milk used. Add same volume of hot water to reach target 95-102°F / 37-39°C, normally 130°F / 55°C water will work.
-Stir gently intermittently for 15-30 minutes, breaking any large lumps of curd.
-Let the curds rest for 5 minutes to settle to bottom</t>
  </si>
  <si>
    <t>-Drain/remove whey/water until the curds are just covered by whey.
-Pre-Press washed curds for 15-30 minutes with weight equal to weight of curds (about 0.4 kg per liter / 1.5 pounds per 1 US gallon of milk). A perforated plate below your weight is best to allow whey to escape easier, I use improvise with an un-perforated next size smaller stockpot lid and used milk jug with water for weight.
-Remove plate/lid and weights, drain off the water/whey.</t>
  </si>
  <si>
    <t>-Warm your mold/hoop. Note, the following recommended weights are assuming the mold/hoop will result in common Gouda cheese final 3~4 ratio of diameter to depth, ie not an abnormally tall cylinder or flat disk.
-Place the knit pre-pressed curds into cheesecloth lined mold, pack curds down into mold by hand (try to minimize breakage of the curd pack).
-Press the cheese lightly for 15 minutes at ~2 pounds per US gallon or 0.5 kg per liter of milk used.
-Remove the cheese from the mold and cheesecloth, turn, replace in cheese cloth and mold and press again at ~5 pounds per 1 US gallon / 1 kg per 1 liter of milk for ~1 hour.
-Remove the cheese from the mold and cheesecloth, turn, replace in cheese cloth and mold and press again at ~12 pounds per 1 US gallon / 1.5 kg per 1 liter of milk for final ~8-16 hours (i.e. overnight).
-Remove the cheese from the press and cheesecloth.</t>
  </si>
  <si>
    <t>-Place in saturated brine solution for 3-4 hours per pound or 0.5 kg of pressed curds, be certain to turn the cheese every few hours to ensure even rind development.
-Note, after brining the cheese will have lost ~5% weight and the outer surface will have become firmer and almost tough</t>
  </si>
  <si>
    <t>-Place the cheese on a drying mat in 50-60°F/10-15°C and 85-90% humidity.
-After a few days the cheese should be dry to touch and then it can be waxed. Or it can continue to be aged with a natural rind.
-If natural rind, if unwanted molds appear on rind, clean with a low 2-3% brine and cloth or disposable paper towel. After cheese hardens, a brush can be used with brine.
-Turn cheese and replace mat if moist initially every ~2 days then every week and eventually every month if age that long.
-Consume after 2 weeks to several years, flavour changes with age.</t>
  </si>
  <si>
    <t>Min</t>
  </si>
  <si>
    <t>Day</t>
  </si>
  <si>
    <t>Gouda</t>
  </si>
</sst>
</file>

<file path=xl/styles.xml><?xml version="1.0" encoding="utf-8"?>
<styleSheet xmlns="http://schemas.openxmlformats.org/spreadsheetml/2006/main">
  <numFmts count="1">
    <numFmt numFmtId="164" formatCode="yyyy\.\ m\.\ d\.\ h:mm;@"/>
  </numFmts>
  <fonts count="2">
    <font>
      <sz val="11"/>
      <color theme="1"/>
      <name val="Calibri"/>
      <family val="2"/>
      <charset val="238"/>
      <scheme val="minor"/>
    </font>
    <font>
      <b/>
      <sz val="11"/>
      <color theme="1"/>
      <name val="Calibri"/>
      <family val="2"/>
      <charset val="23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0" fillId="0" borderId="0" xfId="0" quotePrefix="1"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Alignment="1">
      <alignment horizontal="left" vertical="center" wrapText="1"/>
    </xf>
    <xf numFmtId="164" fontId="0" fillId="0" borderId="0" xfId="0" applyNumberFormat="1"/>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G12"/>
  <sheetViews>
    <sheetView zoomScale="90" zoomScaleNormal="90" workbookViewId="0">
      <pane xSplit="1" ySplit="1" topLeftCell="C7" activePane="bottomRight" state="frozen"/>
      <selection pane="topRight" activeCell="B1" sqref="B1"/>
      <selection pane="bottomLeft" activeCell="A2" sqref="A2"/>
      <selection pane="bottomRight" activeCell="C8" sqref="C8"/>
    </sheetView>
  </sheetViews>
  <sheetFormatPr defaultRowHeight="15"/>
  <cols>
    <col min="1" max="1" width="22.42578125" style="2" bestFit="1" customWidth="1"/>
    <col min="2" max="7" width="36.5703125" style="1" customWidth="1"/>
    <col min="8" max="16384" width="9.140625" style="1"/>
  </cols>
  <sheetData>
    <row r="1" spans="1:7" s="3" customFormat="1">
      <c r="A1" s="4" t="s">
        <v>0</v>
      </c>
      <c r="B1" s="3" t="s">
        <v>2</v>
      </c>
      <c r="C1" s="3" t="s">
        <v>3</v>
      </c>
      <c r="D1" s="3" t="s">
        <v>4</v>
      </c>
      <c r="E1" s="3" t="s">
        <v>5</v>
      </c>
      <c r="F1" s="3" t="s">
        <v>99</v>
      </c>
      <c r="G1" s="3" t="s">
        <v>109</v>
      </c>
    </row>
    <row r="2" spans="1:7" ht="30">
      <c r="A2" s="2" t="s">
        <v>1</v>
      </c>
      <c r="B2" s="1" t="s">
        <v>6</v>
      </c>
      <c r="C2" s="1" t="s">
        <v>7</v>
      </c>
      <c r="D2" s="1" t="s">
        <v>8</v>
      </c>
      <c r="E2" s="1" t="s">
        <v>9</v>
      </c>
      <c r="F2" s="1" t="s">
        <v>100</v>
      </c>
      <c r="G2" s="1" t="s">
        <v>111</v>
      </c>
    </row>
    <row r="3" spans="1:7" ht="75">
      <c r="A3" s="2" t="s">
        <v>10</v>
      </c>
      <c r="B3" s="1" t="s">
        <v>11</v>
      </c>
      <c r="C3" s="1" t="s">
        <v>12</v>
      </c>
      <c r="D3" s="1" t="s">
        <v>13</v>
      </c>
      <c r="E3" s="1" t="s">
        <v>14</v>
      </c>
      <c r="F3" s="9" t="s">
        <v>101</v>
      </c>
      <c r="G3" s="7" t="s">
        <v>110</v>
      </c>
    </row>
    <row r="4" spans="1:7" ht="30">
      <c r="A4" s="2" t="s">
        <v>15</v>
      </c>
      <c r="B4" s="1" t="s">
        <v>16</v>
      </c>
      <c r="C4" s="1" t="s">
        <v>17</v>
      </c>
      <c r="D4" s="1" t="s">
        <v>18</v>
      </c>
      <c r="E4" s="1" t="s">
        <v>19</v>
      </c>
      <c r="F4" s="9"/>
      <c r="G4" s="7" t="s">
        <v>112</v>
      </c>
    </row>
    <row r="5" spans="1:7">
      <c r="A5" s="2" t="s">
        <v>20</v>
      </c>
      <c r="B5" s="8" t="s">
        <v>21</v>
      </c>
      <c r="C5" s="8"/>
      <c r="D5" s="8"/>
      <c r="E5" s="8"/>
      <c r="F5" s="6" t="s">
        <v>21</v>
      </c>
      <c r="G5" s="6" t="s">
        <v>21</v>
      </c>
    </row>
    <row r="6" spans="1:7" ht="135">
      <c r="A6" s="2" t="s">
        <v>22</v>
      </c>
      <c r="B6" s="1" t="s">
        <v>23</v>
      </c>
      <c r="C6" s="1" t="s">
        <v>24</v>
      </c>
      <c r="D6" s="1" t="s">
        <v>25</v>
      </c>
      <c r="E6" s="1" t="s">
        <v>26</v>
      </c>
      <c r="F6" s="1" t="s">
        <v>102</v>
      </c>
      <c r="G6" s="1" t="s">
        <v>113</v>
      </c>
    </row>
    <row r="7" spans="1:7" ht="105">
      <c r="A7" s="2" t="s">
        <v>27</v>
      </c>
      <c r="B7" s="1" t="s">
        <v>28</v>
      </c>
      <c r="C7" s="1" t="s">
        <v>29</v>
      </c>
      <c r="D7" s="1" t="s">
        <v>30</v>
      </c>
      <c r="E7" s="1" t="s">
        <v>31</v>
      </c>
      <c r="F7" s="1" t="s">
        <v>103</v>
      </c>
      <c r="G7" s="5" t="s">
        <v>114</v>
      </c>
    </row>
    <row r="8" spans="1:7" ht="210">
      <c r="A8" s="2" t="s">
        <v>32</v>
      </c>
      <c r="B8" s="5" t="s">
        <v>33</v>
      </c>
      <c r="C8" s="5" t="s">
        <v>34</v>
      </c>
      <c r="D8" s="5" t="s">
        <v>35</v>
      </c>
      <c r="E8" s="5" t="s">
        <v>36</v>
      </c>
      <c r="F8" s="5" t="s">
        <v>105</v>
      </c>
      <c r="G8" s="5" t="s">
        <v>115</v>
      </c>
    </row>
    <row r="9" spans="1:7" ht="195">
      <c r="A9" s="2" t="s">
        <v>37</v>
      </c>
      <c r="B9" s="5" t="s">
        <v>38</v>
      </c>
      <c r="C9" s="5" t="s">
        <v>39</v>
      </c>
      <c r="D9" s="1" t="s">
        <v>40</v>
      </c>
      <c r="E9" s="1" t="s">
        <v>40</v>
      </c>
      <c r="F9" s="5" t="s">
        <v>104</v>
      </c>
      <c r="G9" s="5" t="s">
        <v>116</v>
      </c>
    </row>
    <row r="10" spans="1:7" ht="390">
      <c r="A10" s="2" t="s">
        <v>41</v>
      </c>
      <c r="B10" s="5" t="s">
        <v>42</v>
      </c>
      <c r="C10" s="5" t="s">
        <v>43</v>
      </c>
      <c r="D10" s="5" t="s">
        <v>44</v>
      </c>
      <c r="E10" s="5" t="s">
        <v>45</v>
      </c>
      <c r="F10" s="5" t="s">
        <v>106</v>
      </c>
      <c r="G10" s="5" t="s">
        <v>117</v>
      </c>
    </row>
    <row r="11" spans="1:7" ht="210">
      <c r="A11" s="2" t="s">
        <v>46</v>
      </c>
      <c r="B11" s="1" t="s">
        <v>47</v>
      </c>
      <c r="C11" s="1" t="s">
        <v>48</v>
      </c>
      <c r="D11" s="1" t="s">
        <v>49</v>
      </c>
      <c r="E11" s="1" t="s">
        <v>50</v>
      </c>
      <c r="F11" s="5" t="s">
        <v>107</v>
      </c>
      <c r="G11" s="5" t="s">
        <v>118</v>
      </c>
    </row>
    <row r="12" spans="1:7" ht="330">
      <c r="A12" s="2" t="s">
        <v>51</v>
      </c>
      <c r="B12" s="5" t="s">
        <v>52</v>
      </c>
      <c r="C12" s="5" t="s">
        <v>53</v>
      </c>
      <c r="D12" s="5" t="s">
        <v>54</v>
      </c>
      <c r="E12" s="5" t="s">
        <v>55</v>
      </c>
      <c r="F12" s="5" t="s">
        <v>108</v>
      </c>
      <c r="G12" s="5" t="s">
        <v>119</v>
      </c>
    </row>
  </sheetData>
  <mergeCells count="2">
    <mergeCell ref="B5:E5"/>
    <mergeCell ref="F3:F4"/>
  </mergeCells>
  <pageMargins left="0.70866141732283472" right="0.70866141732283472" top="0.74803149606299213" bottom="0.74803149606299213" header="0.31496062992125984" footer="0.31496062992125984"/>
  <pageSetup paperSize="9" scale="54" fitToHeight="4" orientation="landscape" r:id="rId1"/>
</worksheet>
</file>

<file path=xl/worksheets/sheet2.xml><?xml version="1.0" encoding="utf-8"?>
<worksheet xmlns="http://schemas.openxmlformats.org/spreadsheetml/2006/main" xmlns:r="http://schemas.openxmlformats.org/officeDocument/2006/relationships">
  <dimension ref="A1:F11"/>
  <sheetViews>
    <sheetView zoomScale="90" zoomScaleNormal="90" workbookViewId="0">
      <pane xSplit="1" ySplit="1" topLeftCell="B9" activePane="bottomRight" state="frozen"/>
      <selection pane="topRight" activeCell="B1" sqref="B1"/>
      <selection pane="bottomLeft" activeCell="A2" sqref="A2"/>
      <selection pane="bottomRight" activeCell="B9" sqref="B9"/>
    </sheetView>
  </sheetViews>
  <sheetFormatPr defaultRowHeight="15"/>
  <cols>
    <col min="1" max="1" width="36.5703125" style="2" customWidth="1"/>
    <col min="2" max="6" width="36.5703125" style="1" customWidth="1"/>
    <col min="7" max="16384" width="9.140625" style="1"/>
  </cols>
  <sheetData>
    <row r="1" spans="1:6" s="3" customFormat="1">
      <c r="A1" s="4" t="s">
        <v>0</v>
      </c>
      <c r="B1" s="3" t="s">
        <v>2</v>
      </c>
      <c r="C1" s="3" t="s">
        <v>4</v>
      </c>
      <c r="D1" s="3" t="s">
        <v>56</v>
      </c>
      <c r="E1" s="3" t="s">
        <v>57</v>
      </c>
      <c r="F1" s="3" t="s">
        <v>58</v>
      </c>
    </row>
    <row r="2" spans="1:6" ht="90">
      <c r="A2" s="2" t="s">
        <v>1</v>
      </c>
      <c r="B2" s="1" t="s">
        <v>6</v>
      </c>
      <c r="C2" s="1" t="s">
        <v>59</v>
      </c>
      <c r="D2" s="1" t="s">
        <v>60</v>
      </c>
      <c r="E2" s="1" t="s">
        <v>61</v>
      </c>
      <c r="F2" s="1" t="s">
        <v>62</v>
      </c>
    </row>
    <row r="3" spans="1:6" ht="90">
      <c r="A3" s="2" t="s">
        <v>10</v>
      </c>
      <c r="B3" s="1" t="s">
        <v>11</v>
      </c>
      <c r="C3" s="1" t="s">
        <v>13</v>
      </c>
      <c r="D3" s="1" t="s">
        <v>63</v>
      </c>
      <c r="E3" s="1" t="s">
        <v>64</v>
      </c>
      <c r="F3" s="1" t="s">
        <v>65</v>
      </c>
    </row>
    <row r="4" spans="1:6" ht="30">
      <c r="A4" s="2" t="s">
        <v>15</v>
      </c>
      <c r="B4" s="1" t="s">
        <v>16</v>
      </c>
      <c r="C4" s="1" t="s">
        <v>66</v>
      </c>
      <c r="D4" s="1" t="s">
        <v>67</v>
      </c>
      <c r="E4" s="1" t="s">
        <v>68</v>
      </c>
      <c r="F4" s="1" t="s">
        <v>69</v>
      </c>
    </row>
    <row r="5" spans="1:6" ht="30">
      <c r="A5" s="2" t="s">
        <v>20</v>
      </c>
      <c r="E5" s="1" t="s">
        <v>70</v>
      </c>
    </row>
    <row r="6" spans="1:6" ht="45">
      <c r="A6" s="2" t="s">
        <v>22</v>
      </c>
      <c r="B6" s="1" t="s">
        <v>71</v>
      </c>
      <c r="C6" s="1" t="s">
        <v>72</v>
      </c>
      <c r="D6" s="1" t="s">
        <v>73</v>
      </c>
      <c r="E6" s="1" t="s">
        <v>74</v>
      </c>
      <c r="F6" s="1" t="s">
        <v>73</v>
      </c>
    </row>
    <row r="7" spans="1:6" ht="60">
      <c r="A7" s="2" t="s">
        <v>27</v>
      </c>
      <c r="B7" s="1" t="s">
        <v>28</v>
      </c>
      <c r="C7" s="1" t="s">
        <v>75</v>
      </c>
      <c r="D7" s="1" t="s">
        <v>76</v>
      </c>
      <c r="E7" s="1" t="s">
        <v>77</v>
      </c>
      <c r="F7" s="1" t="s">
        <v>78</v>
      </c>
    </row>
    <row r="8" spans="1:6" ht="270">
      <c r="A8" s="2" t="s">
        <v>32</v>
      </c>
      <c r="B8" s="5" t="s">
        <v>79</v>
      </c>
      <c r="C8" s="5" t="s">
        <v>80</v>
      </c>
      <c r="D8" s="5" t="s">
        <v>81</v>
      </c>
      <c r="E8" s="5" t="s">
        <v>82</v>
      </c>
      <c r="F8" s="5" t="s">
        <v>83</v>
      </c>
    </row>
    <row r="9" spans="1:6" ht="270">
      <c r="A9" s="2" t="s">
        <v>41</v>
      </c>
      <c r="B9" s="5" t="s">
        <v>84</v>
      </c>
      <c r="C9" s="5" t="s">
        <v>85</v>
      </c>
      <c r="D9" s="5" t="s">
        <v>86</v>
      </c>
      <c r="E9" s="5" t="s">
        <v>87</v>
      </c>
      <c r="F9" s="5" t="s">
        <v>88</v>
      </c>
    </row>
    <row r="10" spans="1:6" ht="90">
      <c r="A10" s="2" t="s">
        <v>46</v>
      </c>
      <c r="B10" s="1" t="s">
        <v>89</v>
      </c>
      <c r="C10" s="1" t="s">
        <v>90</v>
      </c>
      <c r="D10" s="1" t="s">
        <v>91</v>
      </c>
      <c r="E10" s="1" t="s">
        <v>92</v>
      </c>
      <c r="F10" s="1" t="s">
        <v>93</v>
      </c>
    </row>
    <row r="11" spans="1:6" ht="210">
      <c r="A11" s="2" t="s">
        <v>51</v>
      </c>
      <c r="B11" s="5" t="s">
        <v>94</v>
      </c>
      <c r="C11" s="5" t="s">
        <v>95</v>
      </c>
      <c r="D11" s="5" t="s">
        <v>96</v>
      </c>
      <c r="E11" s="5" t="s">
        <v>97</v>
      </c>
      <c r="F11" s="5"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12"/>
  <sheetViews>
    <sheetView tabSelected="1" workbookViewId="0">
      <selection activeCell="I10" sqref="I10"/>
    </sheetView>
  </sheetViews>
  <sheetFormatPr defaultRowHeight="15"/>
  <cols>
    <col min="1" max="1" width="22" bestFit="1" customWidth="1"/>
    <col min="4" max="4" width="18.28515625" customWidth="1"/>
  </cols>
  <sheetData>
    <row r="1" spans="1:7">
      <c r="A1" s="11" t="s">
        <v>122</v>
      </c>
      <c r="B1" t="s">
        <v>120</v>
      </c>
      <c r="C1" t="s">
        <v>121</v>
      </c>
      <c r="D1" s="10">
        <v>40959.75</v>
      </c>
    </row>
    <row r="2" spans="1:7">
      <c r="A2" t="s">
        <v>1</v>
      </c>
      <c r="B2">
        <v>60</v>
      </c>
      <c r="C2">
        <f>B2/60/25</f>
        <v>0.04</v>
      </c>
      <c r="D2" s="10">
        <f>$D$1+SUM($C$2:C2)</f>
        <v>40959.79</v>
      </c>
    </row>
    <row r="3" spans="1:7">
      <c r="A3" t="s">
        <v>10</v>
      </c>
      <c r="B3">
        <v>0</v>
      </c>
      <c r="C3">
        <f t="shared" ref="C3:C12" si="0">B3/60/25</f>
        <v>0</v>
      </c>
      <c r="D3" s="10">
        <f>$D$1+SUM($C$2:C3)</f>
        <v>40959.79</v>
      </c>
    </row>
    <row r="4" spans="1:7">
      <c r="A4" t="s">
        <v>15</v>
      </c>
      <c r="B4">
        <v>30</v>
      </c>
      <c r="C4">
        <f t="shared" si="0"/>
        <v>0.02</v>
      </c>
      <c r="D4" s="10">
        <f>$D$1+SUM($C$2:C4)</f>
        <v>40959.81</v>
      </c>
      <c r="E4">
        <v>34</v>
      </c>
      <c r="F4">
        <f>E4*B4</f>
        <v>1020</v>
      </c>
    </row>
    <row r="5" spans="1:7">
      <c r="A5" t="s">
        <v>20</v>
      </c>
      <c r="B5">
        <v>45</v>
      </c>
      <c r="C5">
        <f t="shared" si="0"/>
        <v>0.03</v>
      </c>
      <c r="D5" s="10">
        <f>$D$1+SUM($C$2:C5)</f>
        <v>40959.839999999997</v>
      </c>
      <c r="E5">
        <v>34</v>
      </c>
      <c r="F5">
        <f t="shared" ref="F5:F10" si="1">E5*B5</f>
        <v>1530</v>
      </c>
    </row>
    <row r="6" spans="1:7">
      <c r="A6" t="s">
        <v>22</v>
      </c>
      <c r="B6">
        <v>0</v>
      </c>
      <c r="C6">
        <f t="shared" si="0"/>
        <v>0</v>
      </c>
      <c r="D6" s="10">
        <f>$D$1+SUM($C$2:C6)</f>
        <v>40959.839999999997</v>
      </c>
      <c r="E6">
        <v>34</v>
      </c>
      <c r="F6">
        <f t="shared" si="1"/>
        <v>0</v>
      </c>
    </row>
    <row r="7" spans="1:7">
      <c r="A7" t="s">
        <v>27</v>
      </c>
      <c r="B7">
        <v>20</v>
      </c>
      <c r="C7">
        <f t="shared" si="0"/>
        <v>1.3333333333333332E-2</v>
      </c>
      <c r="D7" s="10">
        <f>$D$1+SUM($C$2:C7)</f>
        <v>40959.853333333333</v>
      </c>
      <c r="E7">
        <v>34</v>
      </c>
      <c r="F7">
        <f t="shared" si="1"/>
        <v>680</v>
      </c>
    </row>
    <row r="8" spans="1:7">
      <c r="A8" t="s">
        <v>32</v>
      </c>
      <c r="B8">
        <v>45</v>
      </c>
      <c r="C8">
        <f t="shared" si="0"/>
        <v>0.03</v>
      </c>
      <c r="D8" s="10">
        <f>$D$1+SUM($C$2:C8)</f>
        <v>40959.883333333331</v>
      </c>
      <c r="E8">
        <v>37</v>
      </c>
      <c r="F8">
        <f t="shared" si="1"/>
        <v>1665</v>
      </c>
    </row>
    <row r="9" spans="1:7">
      <c r="A9" t="s">
        <v>37</v>
      </c>
      <c r="B9">
        <v>15</v>
      </c>
      <c r="C9">
        <f t="shared" si="0"/>
        <v>0.01</v>
      </c>
      <c r="D9" s="10">
        <f>$D$1+SUM($C$2:C9)</f>
        <v>40959.893333333333</v>
      </c>
      <c r="E9">
        <v>35</v>
      </c>
      <c r="F9">
        <f t="shared" si="1"/>
        <v>525</v>
      </c>
    </row>
    <row r="10" spans="1:7">
      <c r="A10" t="s">
        <v>41</v>
      </c>
      <c r="B10">
        <f>10*60</f>
        <v>600</v>
      </c>
      <c r="C10">
        <f t="shared" si="0"/>
        <v>0.4</v>
      </c>
      <c r="D10" s="10">
        <f>$D$1+SUM($C$2:C10)</f>
        <v>40960.293333333335</v>
      </c>
      <c r="E10">
        <v>21</v>
      </c>
      <c r="F10">
        <f t="shared" si="1"/>
        <v>12600</v>
      </c>
    </row>
    <row r="11" spans="1:7">
      <c r="A11" t="s">
        <v>46</v>
      </c>
      <c r="B11">
        <f>8*60</f>
        <v>480</v>
      </c>
      <c r="C11">
        <f t="shared" si="0"/>
        <v>0.32</v>
      </c>
      <c r="D11" s="10">
        <f>$D$1+SUM($C$2:C11)</f>
        <v>40960.613333333335</v>
      </c>
      <c r="F11">
        <f>SUM(F4:F10)</f>
        <v>18020</v>
      </c>
      <c r="G11">
        <f>F11/SUM(B4:B10)</f>
        <v>23.867549668874172</v>
      </c>
    </row>
    <row r="12" spans="1:7">
      <c r="A12" t="s">
        <v>51</v>
      </c>
      <c r="B12">
        <f>1*30*24*60</f>
        <v>43200</v>
      </c>
      <c r="C12">
        <f t="shared" si="0"/>
        <v>28.8</v>
      </c>
      <c r="D12" s="10">
        <f>$D$1+SUM($C$2:C12)</f>
        <v>40989.41333333333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gouda</vt:lpstr>
      <vt:lpstr>havarti</vt:lpstr>
      <vt:lpstr>Sheet3</vt:lpstr>
    </vt:vector>
  </TitlesOfParts>
  <Company>KPMG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ghegyi</dc:creator>
  <cp:lastModifiedBy>ghegyi</cp:lastModifiedBy>
  <cp:lastPrinted>2012-02-17T15:48:59Z</cp:lastPrinted>
  <dcterms:created xsi:type="dcterms:W3CDTF">2011-10-04T10:51:18Z</dcterms:created>
  <dcterms:modified xsi:type="dcterms:W3CDTF">2012-02-20T10:55:34Z</dcterms:modified>
</cp:coreProperties>
</file>